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ks7\UT-CTAS Dropbox\Brandon Marks\CTAS - CCFO\CPE Courses\CPE Course - SBITA 2023\GASB 87 Info\"/>
    </mc:Choice>
  </mc:AlternateContent>
  <xr:revisionPtr revIDLastSave="0" documentId="13_ncr:1_{1340E8DB-367D-4E7C-B2EA-0F154501B1C4}" xr6:coauthVersionLast="47" xr6:coauthVersionMax="47" xr10:uidLastSave="{00000000-0000-0000-0000-000000000000}"/>
  <bookViews>
    <workbookView xWindow="-103" yWindow="-103" windowWidth="29829" windowHeight="18000" xr2:uid="{72C2C55B-AF54-4DFD-BE00-54E5EB05D7A8}"/>
  </bookViews>
  <sheets>
    <sheet name="GASB 96 SBITA Example - Leasee" sheetId="4" r:id="rId1"/>
    <sheet name="SBITA Contract (Example)" sheetId="3" r:id="rId2"/>
    <sheet name="Sheet1" sheetId="5" state="hidden" r:id="rId3"/>
    <sheet name="Govt Fund JEs" sheetId="1" r:id="rId4"/>
    <sheet name="Proprietary Fund Type JEs" sheetId="2" r:id="rId5"/>
  </sheets>
  <definedNames>
    <definedName name="_xlnm.Print_Area" localSheetId="0">'GASB 96 SBITA Example - Leasee'!$A$1:$N$36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F23" i="3"/>
  <c r="D22" i="3"/>
  <c r="H22" i="3" s="1"/>
  <c r="H21" i="3"/>
  <c r="H20" i="3"/>
  <c r="H19" i="3"/>
  <c r="D18" i="3"/>
  <c r="D23" i="3" s="1"/>
  <c r="E8" i="5"/>
  <c r="D20" i="2"/>
  <c r="D15" i="2"/>
  <c r="D16" i="1"/>
  <c r="H18" i="3" l="1"/>
  <c r="H23" i="3" s="1"/>
  <c r="E13" i="5"/>
  <c r="P14" i="3" l="1"/>
  <c r="N14" i="3" l="1"/>
  <c r="E12" i="5"/>
  <c r="I21" i="5"/>
  <c r="I11" i="5"/>
  <c r="I12" i="5"/>
  <c r="I9" i="5"/>
  <c r="I10" i="5"/>
  <c r="I8" i="5"/>
  <c r="G13" i="5"/>
  <c r="I13" i="5" l="1"/>
</calcChain>
</file>

<file path=xl/sharedStrings.xml><?xml version="1.0" encoding="utf-8"?>
<sst xmlns="http://schemas.openxmlformats.org/spreadsheetml/2006/main" count="178" uniqueCount="127">
  <si>
    <t>FYE 6/30</t>
  </si>
  <si>
    <t xml:space="preserve"> </t>
  </si>
  <si>
    <t>Account</t>
  </si>
  <si>
    <t>Description</t>
  </si>
  <si>
    <t>G/L #</t>
  </si>
  <si>
    <t>Dr.</t>
  </si>
  <si>
    <t>Cr.</t>
  </si>
  <si>
    <t>Cash with Trustee</t>
  </si>
  <si>
    <t>141-11140</t>
  </si>
  <si>
    <t>Amortization Expense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</si>
  <si>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These are the accounting entries you should make to your general ledger</t>
    </r>
  </si>
  <si>
    <t>To record the amortization expense for the intangible asset in year one.</t>
  </si>
  <si>
    <t>Governmental Funds</t>
  </si>
  <si>
    <t>School Fund.</t>
  </si>
  <si>
    <t>Subject to</t>
  </si>
  <si>
    <t>Budget</t>
  </si>
  <si>
    <t xml:space="preserve">Total </t>
  </si>
  <si>
    <t>Total $</t>
  </si>
  <si>
    <t xml:space="preserve">Beg.  </t>
  </si>
  <si>
    <t>Lessor</t>
  </si>
  <si>
    <t>Contract</t>
  </si>
  <si>
    <t>Beg.</t>
  </si>
  <si>
    <t>End</t>
  </si>
  <si>
    <t>Renewal or</t>
  </si>
  <si>
    <t xml:space="preserve">Expenditure   </t>
  </si>
  <si>
    <t>Payment</t>
  </si>
  <si>
    <t># of</t>
  </si>
  <si>
    <t>Finance/</t>
  </si>
  <si>
    <t xml:space="preserve">APR  </t>
  </si>
  <si>
    <t>Vendor/Lessor</t>
  </si>
  <si>
    <t>Contact Information</t>
  </si>
  <si>
    <t>Number</t>
  </si>
  <si>
    <t>Date</t>
  </si>
  <si>
    <t>Extension</t>
  </si>
  <si>
    <t>Fund</t>
  </si>
  <si>
    <t>Department</t>
  </si>
  <si>
    <t>Code</t>
  </si>
  <si>
    <t>Frequency</t>
  </si>
  <si>
    <t>Pmts</t>
  </si>
  <si>
    <t xml:space="preserve">Interest </t>
  </si>
  <si>
    <t>%</t>
  </si>
  <si>
    <t>PV</t>
  </si>
  <si>
    <t>John Smith, 615-555-XXXX</t>
  </si>
  <si>
    <t>XXX-XX1234</t>
  </si>
  <si>
    <t>No</t>
  </si>
  <si>
    <t>141 - GPS</t>
  </si>
  <si>
    <t>Monthly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</si>
  <si>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You may need to add additional columns for renewal or extension dates if applicable.</t>
    </r>
  </si>
  <si>
    <t>This information will need to be caclculated before you can record all of your accounting entries.</t>
  </si>
  <si>
    <t>Your external auditor can assist you in the GASB 34 government-wide</t>
  </si>
  <si>
    <t>conversion entries.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</si>
  <si>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You will need to record these accounting entries to the general ledger</t>
    </r>
  </si>
  <si>
    <t>of propreitary fund type funds using the full accrual basis of accounting.</t>
  </si>
  <si>
    <t>Governmental funds use the modified-accrual basis of accounting.</t>
  </si>
  <si>
    <t>FYE 6/30/20XX</t>
  </si>
  <si>
    <t>Illustrative Facts:</t>
  </si>
  <si>
    <t>Lease Terms:</t>
  </si>
  <si>
    <r>
      <t xml:space="preserve">See:  </t>
    </r>
    <r>
      <rPr>
        <u/>
        <sz val="11"/>
        <color theme="4"/>
        <rFont val="Calibri"/>
        <family val="2"/>
        <scheme val="minor"/>
      </rPr>
      <t>https://www.calculatorsoup.com/calculators/financial/loan-calculator.php</t>
    </r>
  </si>
  <si>
    <t xml:space="preserve">Example: = </t>
  </si>
  <si>
    <r>
      <t xml:space="preserve"> </t>
    </r>
    <r>
      <rPr>
        <sz val="11"/>
        <color rgb="FF000000"/>
        <rFont val="Calibri"/>
        <family val="2"/>
        <scheme val="minor"/>
      </rPr>
      <t xml:space="preserve">= </t>
    </r>
    <r>
      <rPr>
        <u/>
        <sz val="11"/>
        <color rgb="FF000000"/>
        <rFont val="Calibri"/>
        <family val="2"/>
        <scheme val="minor"/>
      </rPr>
      <t>Lease Charge (Total Finance Charge)</t>
    </r>
    <r>
      <rPr>
        <sz val="11"/>
        <color rgb="FF000000"/>
        <rFont val="Calibri"/>
        <family val="2"/>
        <scheme val="minor"/>
      </rPr>
      <t xml:space="preserve"> = .XXXX x 2,400</t>
    </r>
  </si>
  <si>
    <t>A</t>
  </si>
  <si>
    <t>B</t>
  </si>
  <si>
    <t>C</t>
  </si>
  <si>
    <t>(Capitalized Cost + Residual Value) x Length of Lease</t>
  </si>
  <si>
    <r>
      <t xml:space="preserve">the vehicle/equipment is </t>
    </r>
    <r>
      <rPr>
        <b/>
        <sz val="11"/>
        <color theme="1"/>
        <rFont val="Calibri"/>
        <family val="2"/>
        <scheme val="minor"/>
      </rPr>
      <t>returned to the lessor at the end of the contract</t>
    </r>
    <r>
      <rPr>
        <sz val="11"/>
        <color theme="1"/>
        <rFont val="Calibri"/>
        <family val="2"/>
        <scheme val="minor"/>
      </rPr>
      <t>.  If the contract is for a lease-purchase or financing agreement then</t>
    </r>
  </si>
  <si>
    <t>Please see the illustrative lease contract example in the first and second tabs.</t>
  </si>
  <si>
    <t>it may be a  captial asset purchase financed by debt and not a lease contract.</t>
  </si>
  <si>
    <t>Use the following excel formula:  =PV(interest rate/# of payments, total # of payments, - monthly $ payment amount):</t>
  </si>
  <si>
    <t>Calculating the Present Value (PV):</t>
  </si>
  <si>
    <t>Calulating the  Interest Rate:</t>
  </si>
  <si>
    <t>If the leasing company doesn't give you the interest rate then you can use the fair value, or cash price, of a similar asset type at the beginning</t>
  </si>
  <si>
    <r>
      <t xml:space="preserve">less the PV at the beginning of the lease term using the </t>
    </r>
    <r>
      <rPr>
        <b/>
        <sz val="11"/>
        <color theme="1"/>
        <rFont val="Calibri"/>
        <family val="2"/>
        <scheme val="minor"/>
      </rPr>
      <t>simple interest rate method</t>
    </r>
    <r>
      <rPr>
        <sz val="11"/>
        <color theme="1"/>
        <rFont val="Calibri"/>
        <family val="2"/>
        <scheme val="minor"/>
      </rPr>
      <t xml:space="preserve">.  </t>
    </r>
  </si>
  <si>
    <r>
      <t xml:space="preserve">Another way to calcuate the interest rate is the </t>
    </r>
    <r>
      <rPr>
        <b/>
        <sz val="11"/>
        <color theme="1"/>
        <rFont val="Calibri"/>
        <family val="2"/>
        <scheme val="minor"/>
      </rPr>
      <t>money factor method</t>
    </r>
    <r>
      <rPr>
        <sz val="11"/>
        <color theme="1"/>
        <rFont val="Calibri"/>
        <family val="2"/>
        <scheme val="minor"/>
      </rPr>
      <t>:</t>
    </r>
  </si>
  <si>
    <r>
      <t xml:space="preserve">An alternative method is to use the </t>
    </r>
    <r>
      <rPr>
        <b/>
        <sz val="11"/>
        <color theme="1"/>
        <rFont val="Calibri"/>
        <family val="2"/>
        <scheme val="minor"/>
      </rPr>
      <t xml:space="preserve">incremental borrowing rate </t>
    </r>
    <r>
      <rPr>
        <sz val="11"/>
        <color theme="1"/>
        <rFont val="Calibri"/>
        <family val="2"/>
        <scheme val="minor"/>
      </rPr>
      <t>which would be for similar recent leases with interest rates incurred</t>
    </r>
  </si>
  <si>
    <t>The lease principal and interest payments by fiscal year:</t>
  </si>
  <si>
    <t>The above amortization of the intangible asset should be calculated using your capital asset depreciation software.</t>
  </si>
  <si>
    <t xml:space="preserve">by other local governments for simlar terms.  </t>
  </si>
  <si>
    <t xml:space="preserve">of the contact with similar terms to estimate the present value.  You can calculate your interest rate based upon the total principal and interest payments </t>
  </si>
  <si>
    <t>Note: Residual value is the estimated trade-in value, or credit, you may receive at the end of the lease contract.</t>
  </si>
  <si>
    <t>Annualized Payment Schedule</t>
  </si>
  <si>
    <t>Principal</t>
  </si>
  <si>
    <t>Interest</t>
  </si>
  <si>
    <t>Total Payment</t>
  </si>
  <si>
    <t>Year 1</t>
  </si>
  <si>
    <t>Year 2</t>
  </si>
  <si>
    <t>Year 3</t>
  </si>
  <si>
    <t>Year 4</t>
  </si>
  <si>
    <t>Year 5</t>
  </si>
  <si>
    <t>Amortization</t>
  </si>
  <si>
    <t>Attendance Software</t>
  </si>
  <si>
    <t>Count Kids Software</t>
  </si>
  <si>
    <t>Attendance</t>
  </si>
  <si>
    <t>GASB 96 Schedule of SBITA Contract (Example)</t>
  </si>
  <si>
    <t>141-72110-614</t>
  </si>
  <si>
    <t>141-72110-615</t>
  </si>
  <si>
    <t>Principal on SBITAS</t>
  </si>
  <si>
    <t>Interest on SBITAS</t>
  </si>
  <si>
    <t>GASB 96 SBITAs Example - Accounting Journal Entries</t>
  </si>
  <si>
    <t xml:space="preserve">Purpose School Fund. </t>
  </si>
  <si>
    <t>Intangible Right to Use Asset - SBITA</t>
  </si>
  <si>
    <t>SBITA Payable - Long-Term</t>
  </si>
  <si>
    <t>72110-615</t>
  </si>
  <si>
    <t>Interest on SBITA</t>
  </si>
  <si>
    <t>72110-518</t>
  </si>
  <si>
    <t>Accumulated Amortization - SBITA</t>
  </si>
  <si>
    <t>141-72110-709</t>
  </si>
  <si>
    <t>Data Processing Equipment</t>
  </si>
  <si>
    <t>72110-709</t>
  </si>
  <si>
    <t xml:space="preserve">To record SBITA payments in year one in the 141 General </t>
  </si>
  <si>
    <t>141-49315</t>
  </si>
  <si>
    <t>SBITA Issued</t>
  </si>
  <si>
    <t xml:space="preserve">         Cash with Trustee</t>
  </si>
  <si>
    <t>To record the intial PV of the IT contract on 7/1/2022 &amp; implementation</t>
  </si>
  <si>
    <t>costs for the attendance software SBITA in the 141 General Purpose</t>
  </si>
  <si>
    <t xml:space="preserve">To record the initial SBITA transaction at PV as of 7/1/2022 and </t>
  </si>
  <si>
    <t>implementation costs.</t>
  </si>
  <si>
    <t>To record the principal and interest payments of SBITA in year one.</t>
  </si>
  <si>
    <t>Proprietary Fund Type &amp; Government-Wide (GASB #34)</t>
  </si>
  <si>
    <t>IT Asset</t>
  </si>
  <si>
    <t>when the SBITA contract is signed and when the payments are made.</t>
  </si>
  <si>
    <t>The local government is the leasee of software in which title does not pass to the government at the end of the contract but where</t>
  </si>
  <si>
    <t>On July 1, 20X2 the Adams County Board of Educaiton (BOE) leases attendance software for 5 years (60 months) for a monthly payment of $3,000 with a</t>
  </si>
  <si>
    <t>simple interest rate of 6.0%. The schools had initial imprementation costs of $100,000.  At the end of the lease contract the BOE reurns the bus to the leasing company (title DOES NOT pass to the government).</t>
  </si>
  <si>
    <t xml:space="preserve">First you must calculate the present value (PV) of the lease as of July 1, 20X2.  </t>
  </si>
  <si>
    <r>
      <t xml:space="preserve">Example: =PV(.06/12,60,-3,000)+100000 = </t>
    </r>
    <r>
      <rPr>
        <b/>
        <sz val="12"/>
        <color rgb="FF000000"/>
        <rFont val="Calibri"/>
        <family val="2"/>
        <scheme val="minor"/>
      </rPr>
      <t>$255,953.</t>
    </r>
  </si>
  <si>
    <r>
      <t>24,047 Total Interest/ (Cost of Bus at contact date $155,953 + 0 Residual Value) x 60 Payments = .0025 x 2,400 =</t>
    </r>
    <r>
      <rPr>
        <b/>
        <sz val="11"/>
        <color theme="1"/>
        <rFont val="Calibri"/>
        <family val="2"/>
        <scheme val="minor"/>
      </rPr>
      <t xml:space="preserve"> 6.00%</t>
    </r>
  </si>
  <si>
    <t>GASB 96 Lease - Local Government is Leasee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</si>
</sst>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10" fontId="0" fillId="0" borderId="2" xfId="0" applyNumberFormat="1" applyBorder="1"/>
    <xf numFmtId="37" fontId="0" fillId="0" borderId="2" xfId="0" applyNumberFormat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3" xfId="0" applyBorder="1"/>
    <xf numFmtId="0" fontId="0" fillId="0" borderId="4" xfId="0" applyBorder="1"/>
    <xf numFmtId="164" fontId="0" fillId="0" borderId="5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9" xfId="0" applyBorder="1"/>
    <xf numFmtId="164" fontId="1" fillId="0" borderId="8" xfId="1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0" xfId="1" applyNumberFormat="1" applyFont="1" applyBorder="1"/>
    <xf numFmtId="164" fontId="1" fillId="0" borderId="7" xfId="1" applyNumberFormat="1" applyFont="1" applyBorder="1"/>
    <xf numFmtId="0" fontId="0" fillId="0" borderId="8" xfId="0" applyBorder="1"/>
    <xf numFmtId="8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368301</xdr:colOff>
      <xdr:row>23</xdr:row>
      <xdr:rowOff>131233</xdr:rowOff>
    </xdr:from>
    <xdr:to>
      <xdr:col>11</xdr:col>
      <xdr:colOff>42781</xdr:colOff>
      <xdr:row>37</xdr:row>
      <xdr:rowOff>105546</xdr:rowOff>
    </xdr:to>
    <xdr:pic>
      <xdr:nvPicPr>
        <xdr:cNvPr id="2" name="Content Placeholder 6">
          <a:extLst>
            <a:ext uri="{FF2B5EF4-FFF2-40B4-BE49-F238E27FC236}">
              <a16:creationId xmlns:a16="http://schemas.microsoft.com/office/drawing/2014/main" id="{18A01B8F-E0DA-43EE-9340-017DC31D7DD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5234" y="4318000"/>
          <a:ext cx="4716380" cy="2522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2D55-CC51-42BE-9791-7ACA05880A7D}">
  <sheetPr>
    <pageSetUpPr fitToPage="1"/>
  </sheetPr>
  <dimension ref="A2:N42"/>
  <sheetViews>
    <sheetView tabSelected="1" zoomScale="130" zoomScaleNormal="130" workbookViewId="0">
      <selection activeCell="B3" sqref="B3"/>
    </sheetView>
  </sheetViews>
  <sheetFormatPr defaultRowHeight="14.6" x14ac:dyDescent="0.4"/>
  <cols>
    <col min="1" max="1" width="4.61328125" customWidth="1"/>
    <col min="2" max="2" width="10.61328125" customWidth="1"/>
    <col min="14" max="14" width="11.3046875" customWidth="1"/>
  </cols>
  <sheetData>
    <row r="2" spans="1:9" x14ac:dyDescent="0.4">
      <c r="B2" s="6" t="s">
        <v>126</v>
      </c>
      <c r="C2" s="6"/>
      <c r="D2" s="6"/>
    </row>
    <row r="4" spans="1:9" x14ac:dyDescent="0.4">
      <c r="A4" s="6">
        <v>1</v>
      </c>
      <c r="B4" s="6" t="s">
        <v>55</v>
      </c>
      <c r="C4" s="6"/>
    </row>
    <row r="5" spans="1:9" x14ac:dyDescent="0.4">
      <c r="B5" t="s">
        <v>120</v>
      </c>
    </row>
    <row r="6" spans="1:9" x14ac:dyDescent="0.4">
      <c r="B6" t="s">
        <v>64</v>
      </c>
    </row>
    <row r="7" spans="1:9" x14ac:dyDescent="0.4">
      <c r="B7" t="s">
        <v>66</v>
      </c>
    </row>
    <row r="9" spans="1:9" x14ac:dyDescent="0.4">
      <c r="A9" s="6">
        <v>2</v>
      </c>
      <c r="B9" s="6" t="s">
        <v>56</v>
      </c>
      <c r="C9" s="6"/>
      <c r="D9" s="6"/>
    </row>
    <row r="10" spans="1:9" x14ac:dyDescent="0.4">
      <c r="B10" t="s">
        <v>121</v>
      </c>
    </row>
    <row r="11" spans="1:9" x14ac:dyDescent="0.4">
      <c r="B11" t="s">
        <v>122</v>
      </c>
    </row>
    <row r="13" spans="1:9" x14ac:dyDescent="0.4">
      <c r="A13" s="6">
        <v>3</v>
      </c>
      <c r="B13" s="6" t="s">
        <v>68</v>
      </c>
      <c r="C13" s="6"/>
      <c r="D13" s="6"/>
    </row>
    <row r="14" spans="1:9" x14ac:dyDescent="0.4">
      <c r="B14" t="s">
        <v>123</v>
      </c>
    </row>
    <row r="15" spans="1:9" x14ac:dyDescent="0.4">
      <c r="A15" s="19" t="s">
        <v>1</v>
      </c>
      <c r="B15" t="s">
        <v>67</v>
      </c>
    </row>
    <row r="16" spans="1:9" ht="16.5" customHeight="1" x14ac:dyDescent="0.45">
      <c r="B16" s="15" t="s">
        <v>124</v>
      </c>
      <c r="C16" s="16"/>
      <c r="D16" s="16"/>
      <c r="E16" s="16"/>
      <c r="F16" s="16"/>
      <c r="G16" s="16"/>
      <c r="H16" s="16"/>
      <c r="I16" s="16"/>
    </row>
    <row r="17" spans="1:14" ht="16.5" customHeight="1" x14ac:dyDescent="0.45">
      <c r="B17" s="15"/>
      <c r="C17" s="16"/>
      <c r="D17" s="16"/>
      <c r="E17" s="16"/>
      <c r="F17" s="16"/>
      <c r="G17" s="16"/>
      <c r="H17" s="16"/>
      <c r="I17" s="16"/>
    </row>
    <row r="18" spans="1:14" x14ac:dyDescent="0.4">
      <c r="A18" s="6">
        <v>4</v>
      </c>
      <c r="B18" s="6" t="s">
        <v>69</v>
      </c>
      <c r="C18" s="6"/>
      <c r="D18" s="6"/>
      <c r="E18" s="6"/>
      <c r="F18" s="6"/>
      <c r="G18" s="6"/>
    </row>
    <row r="19" spans="1:14" x14ac:dyDescent="0.4">
      <c r="A19" s="19" t="s">
        <v>60</v>
      </c>
      <c r="B19" t="s">
        <v>70</v>
      </c>
    </row>
    <row r="20" spans="1:14" x14ac:dyDescent="0.4">
      <c r="B20" t="s">
        <v>77</v>
      </c>
    </row>
    <row r="21" spans="1:14" x14ac:dyDescent="0.4">
      <c r="B21" t="s">
        <v>71</v>
      </c>
    </row>
    <row r="22" spans="1:14" x14ac:dyDescent="0.4">
      <c r="B22" t="s">
        <v>57</v>
      </c>
    </row>
    <row r="24" spans="1:14" x14ac:dyDescent="0.4">
      <c r="A24" s="19" t="s">
        <v>61</v>
      </c>
      <c r="B24" t="s">
        <v>73</v>
      </c>
    </row>
    <row r="25" spans="1:14" x14ac:dyDescent="0.4">
      <c r="B25" t="s">
        <v>76</v>
      </c>
    </row>
    <row r="27" spans="1:14" x14ac:dyDescent="0.4">
      <c r="A27" s="19" t="s">
        <v>62</v>
      </c>
      <c r="B27" t="s">
        <v>72</v>
      </c>
    </row>
    <row r="28" spans="1:14" ht="15.9" x14ac:dyDescent="0.45">
      <c r="B28" s="17" t="s">
        <v>59</v>
      </c>
      <c r="I28" s="16"/>
      <c r="J28" s="16"/>
      <c r="K28" s="16"/>
      <c r="L28" s="16"/>
      <c r="M28" s="16"/>
      <c r="N28" s="16"/>
    </row>
    <row r="29" spans="1:14" ht="15.9" x14ac:dyDescent="0.45">
      <c r="C29" s="18" t="s">
        <v>63</v>
      </c>
      <c r="I29" s="16"/>
      <c r="J29" s="16"/>
      <c r="K29" s="16"/>
      <c r="L29" s="16"/>
      <c r="M29" s="16"/>
      <c r="N29" s="16"/>
    </row>
    <row r="31" spans="1:14" x14ac:dyDescent="0.4">
      <c r="B31" t="s">
        <v>58</v>
      </c>
      <c r="C31" t="s">
        <v>125</v>
      </c>
    </row>
    <row r="32" spans="1:14" x14ac:dyDescent="0.4">
      <c r="C32" t="s">
        <v>1</v>
      </c>
    </row>
    <row r="33" spans="2:3" x14ac:dyDescent="0.4">
      <c r="B33" t="s">
        <v>78</v>
      </c>
    </row>
    <row r="34" spans="2:3" x14ac:dyDescent="0.4">
      <c r="C34" t="s">
        <v>1</v>
      </c>
    </row>
    <row r="36" spans="2:3" x14ac:dyDescent="0.4">
      <c r="C36" t="s">
        <v>1</v>
      </c>
    </row>
    <row r="38" spans="2:3" x14ac:dyDescent="0.4">
      <c r="C38" t="s">
        <v>1</v>
      </c>
    </row>
    <row r="40" spans="2:3" x14ac:dyDescent="0.4">
      <c r="C40" t="s">
        <v>1</v>
      </c>
    </row>
    <row r="42" spans="2:3" x14ac:dyDescent="0.4">
      <c r="C42" t="s">
        <v>1</v>
      </c>
    </row>
  </sheetData>
  <pageMargins left="0.25" right="0.25" top="0.75" bottom="0.75" header="0.3" footer="0.3"/>
  <pageSetup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CDF7-78A4-4748-9F98-EDD17C8F18A8}">
  <sheetPr>
    <pageSetUpPr fitToPage="1"/>
  </sheetPr>
  <dimension ref="A2:P32"/>
  <sheetViews>
    <sheetView topLeftCell="A3" zoomScale="90" zoomScaleNormal="90" workbookViewId="0">
      <selection activeCell="B15" sqref="B15:H31"/>
    </sheetView>
  </sheetViews>
  <sheetFormatPr defaultRowHeight="14.6" x14ac:dyDescent="0.4"/>
  <cols>
    <col min="1" max="1" width="2.84375" customWidth="1"/>
    <col min="2" max="2" width="22.84375" customWidth="1"/>
    <col min="3" max="3" width="21.84375" customWidth="1"/>
    <col min="4" max="4" width="21.84375" bestFit="1" customWidth="1"/>
    <col min="5" max="5" width="12.23046875" customWidth="1"/>
    <col min="6" max="6" width="9.3828125" customWidth="1"/>
    <col min="7" max="7" width="11.53515625" customWidth="1"/>
    <col min="8" max="8" width="9.84375" customWidth="1"/>
    <col min="9" max="9" width="12.3828125" customWidth="1"/>
    <col min="10" max="10" width="13.765625" bestFit="1" customWidth="1"/>
    <col min="11" max="11" width="11.765625" bestFit="1" customWidth="1"/>
    <col min="12" max="12" width="10" customWidth="1"/>
    <col min="14" max="14" width="11.3828125" bestFit="1" customWidth="1"/>
    <col min="15" max="15" width="7.765625" customWidth="1"/>
    <col min="16" max="16" width="10.3828125" bestFit="1" customWidth="1"/>
  </cols>
  <sheetData>
    <row r="2" spans="1:16" x14ac:dyDescent="0.4">
      <c r="A2" t="s">
        <v>1</v>
      </c>
      <c r="B2" s="40" t="s">
        <v>92</v>
      </c>
      <c r="C2" s="40"/>
      <c r="D2" s="40"/>
    </row>
    <row r="3" spans="1:16" x14ac:dyDescent="0.4">
      <c r="A3" t="s">
        <v>1</v>
      </c>
      <c r="B3" s="40" t="s">
        <v>54</v>
      </c>
      <c r="C3" s="40"/>
      <c r="D3" s="40"/>
    </row>
    <row r="4" spans="1:16" x14ac:dyDescent="0.4">
      <c r="H4" t="s">
        <v>14</v>
      </c>
      <c r="K4" s="9" t="s">
        <v>15</v>
      </c>
      <c r="M4" s="1" t="s">
        <v>16</v>
      </c>
      <c r="N4" s="1" t="s">
        <v>17</v>
      </c>
      <c r="P4" s="1" t="s">
        <v>18</v>
      </c>
    </row>
    <row r="5" spans="1:16" x14ac:dyDescent="0.4">
      <c r="B5" s="1"/>
      <c r="C5" s="1"/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1</v>
      </c>
      <c r="J5" s="1"/>
      <c r="K5" s="9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118</v>
      </c>
    </row>
    <row r="6" spans="1:16" x14ac:dyDescent="0.4">
      <c r="B6" s="2" t="s">
        <v>3</v>
      </c>
      <c r="C6" s="2" t="s">
        <v>29</v>
      </c>
      <c r="D6" s="2" t="s">
        <v>30</v>
      </c>
      <c r="E6" s="2" t="s">
        <v>31</v>
      </c>
      <c r="F6" s="2" t="s">
        <v>32</v>
      </c>
      <c r="G6" s="2" t="s">
        <v>32</v>
      </c>
      <c r="H6" s="2" t="s">
        <v>33</v>
      </c>
      <c r="I6" s="2" t="s">
        <v>34</v>
      </c>
      <c r="J6" s="2" t="s">
        <v>35</v>
      </c>
      <c r="K6" s="10" t="s">
        <v>36</v>
      </c>
      <c r="L6" s="2" t="s">
        <v>37</v>
      </c>
      <c r="M6" s="2" t="s">
        <v>38</v>
      </c>
      <c r="N6" s="2" t="s">
        <v>39</v>
      </c>
      <c r="O6" s="2" t="s">
        <v>40</v>
      </c>
      <c r="P6" s="2" t="s">
        <v>41</v>
      </c>
    </row>
    <row r="8" spans="1:16" ht="15" thickBot="1" x14ac:dyDescent="0.45">
      <c r="A8" t="s">
        <v>1</v>
      </c>
      <c r="B8" t="s">
        <v>89</v>
      </c>
      <c r="C8" s="1" t="s">
        <v>90</v>
      </c>
      <c r="D8" s="1" t="s">
        <v>42</v>
      </c>
      <c r="E8" s="1" t="s">
        <v>43</v>
      </c>
      <c r="F8" s="8">
        <v>44743</v>
      </c>
      <c r="G8" s="8">
        <v>46568</v>
      </c>
      <c r="H8" s="8" t="s">
        <v>44</v>
      </c>
      <c r="I8" s="1" t="s">
        <v>45</v>
      </c>
      <c r="J8" s="1" t="s">
        <v>91</v>
      </c>
      <c r="K8" s="1" t="s">
        <v>107</v>
      </c>
      <c r="L8" s="1" t="s">
        <v>46</v>
      </c>
      <c r="M8" s="11">
        <v>60</v>
      </c>
      <c r="N8" s="12">
        <v>24047</v>
      </c>
      <c r="O8" s="13">
        <v>0.06</v>
      </c>
      <c r="P8" s="14">
        <v>255953</v>
      </c>
    </row>
    <row r="9" spans="1:16" ht="15" thickTop="1" x14ac:dyDescent="0.4"/>
    <row r="10" spans="1:16" ht="16.5" customHeight="1" x14ac:dyDescent="0.4">
      <c r="B10" t="s">
        <v>47</v>
      </c>
    </row>
    <row r="11" spans="1:16" x14ac:dyDescent="0.4">
      <c r="B11" t="s">
        <v>1</v>
      </c>
    </row>
    <row r="12" spans="1:16" x14ac:dyDescent="0.4">
      <c r="B12" t="s">
        <v>48</v>
      </c>
    </row>
    <row r="14" spans="1:16" x14ac:dyDescent="0.4">
      <c r="B14" t="s">
        <v>74</v>
      </c>
      <c r="N14" s="36">
        <f>PV(0.06/12,60,-3000)+100000</f>
        <v>255176.68225339171</v>
      </c>
      <c r="P14" s="36">
        <f>N14/5</f>
        <v>51035.33645067834</v>
      </c>
    </row>
    <row r="16" spans="1:16" x14ac:dyDescent="0.4">
      <c r="C16" s="41" t="s">
        <v>79</v>
      </c>
      <c r="D16" s="42"/>
      <c r="E16" s="42"/>
      <c r="F16" s="42"/>
      <c r="G16" s="42"/>
      <c r="H16" s="43"/>
    </row>
    <row r="17" spans="2:8" x14ac:dyDescent="0.4">
      <c r="C17" s="31"/>
      <c r="D17" s="7" t="s">
        <v>80</v>
      </c>
      <c r="E17" s="6"/>
      <c r="F17" s="7" t="s">
        <v>81</v>
      </c>
      <c r="G17" s="6"/>
      <c r="H17" s="32" t="s">
        <v>82</v>
      </c>
    </row>
    <row r="18" spans="2:8" x14ac:dyDescent="0.4">
      <c r="C18" s="31">
        <v>2022</v>
      </c>
      <c r="D18" s="22">
        <f>36000-F18</f>
        <v>28211.61</v>
      </c>
      <c r="E18" s="22"/>
      <c r="F18" s="22">
        <v>7788.39</v>
      </c>
      <c r="G18" s="22"/>
      <c r="H18" s="27">
        <f>D18+F18</f>
        <v>36000</v>
      </c>
    </row>
    <row r="19" spans="2:8" x14ac:dyDescent="0.4">
      <c r="C19" s="31">
        <v>2023</v>
      </c>
      <c r="D19" s="22">
        <v>29127.9</v>
      </c>
      <c r="E19" s="22"/>
      <c r="F19" s="22">
        <v>6872.1</v>
      </c>
      <c r="G19" s="22"/>
      <c r="H19" s="27">
        <f t="shared" ref="H19:H22" si="0">D19+F19</f>
        <v>36000</v>
      </c>
    </row>
    <row r="20" spans="2:8" x14ac:dyDescent="0.4">
      <c r="C20" s="31">
        <v>2024</v>
      </c>
      <c r="D20" s="22">
        <v>30924.455999999998</v>
      </c>
      <c r="E20" s="22"/>
      <c r="F20" s="22">
        <v>5075.55</v>
      </c>
      <c r="G20" s="22"/>
      <c r="H20" s="27">
        <f t="shared" si="0"/>
        <v>36000.006000000001</v>
      </c>
    </row>
    <row r="21" spans="2:8" x14ac:dyDescent="0.4">
      <c r="C21" s="31">
        <v>2025</v>
      </c>
      <c r="D21" s="22">
        <v>32831.800000000003</v>
      </c>
      <c r="E21" s="22"/>
      <c r="F21" s="22">
        <v>3168.2</v>
      </c>
      <c r="G21" s="22"/>
      <c r="H21" s="27">
        <f t="shared" si="0"/>
        <v>36000</v>
      </c>
    </row>
    <row r="22" spans="2:8" x14ac:dyDescent="0.4">
      <c r="C22" s="31">
        <v>2026</v>
      </c>
      <c r="D22" s="21">
        <f>36000-F22</f>
        <v>34856.800000000003</v>
      </c>
      <c r="E22" s="22"/>
      <c r="F22" s="21">
        <v>1143.2</v>
      </c>
      <c r="G22" s="22"/>
      <c r="H22" s="28">
        <f t="shared" si="0"/>
        <v>36000</v>
      </c>
    </row>
    <row r="23" spans="2:8" x14ac:dyDescent="0.4">
      <c r="C23" s="26"/>
      <c r="D23" s="33">
        <f>SUM(D18:D22)</f>
        <v>155952.56599999999</v>
      </c>
      <c r="E23" s="33"/>
      <c r="F23" s="33">
        <f>SUM(F18:F22)</f>
        <v>24047.440000000002</v>
      </c>
      <c r="G23" s="33"/>
      <c r="H23" s="34">
        <f>SUM(H18:H22)</f>
        <v>180000.00599999999</v>
      </c>
    </row>
    <row r="24" spans="2:8" x14ac:dyDescent="0.4">
      <c r="C24" s="29"/>
      <c r="D24" s="20"/>
      <c r="E24" s="20"/>
      <c r="F24" s="20"/>
      <c r="G24" s="20"/>
      <c r="H24" s="35"/>
    </row>
    <row r="26" spans="2:8" x14ac:dyDescent="0.4">
      <c r="D26" s="23" t="s">
        <v>83</v>
      </c>
      <c r="E26" s="24" t="s">
        <v>88</v>
      </c>
      <c r="F26" s="24"/>
      <c r="G26" s="24"/>
      <c r="H26" s="25">
        <v>51190.51</v>
      </c>
    </row>
    <row r="27" spans="2:8" x14ac:dyDescent="0.4">
      <c r="D27" s="26" t="s">
        <v>84</v>
      </c>
      <c r="E27" t="s">
        <v>88</v>
      </c>
      <c r="H27" s="27">
        <v>51190.51</v>
      </c>
    </row>
    <row r="28" spans="2:8" x14ac:dyDescent="0.4">
      <c r="D28" s="26" t="s">
        <v>85</v>
      </c>
      <c r="E28" t="s">
        <v>88</v>
      </c>
      <c r="H28" s="27">
        <v>51190.51</v>
      </c>
    </row>
    <row r="29" spans="2:8" x14ac:dyDescent="0.4">
      <c r="D29" s="26" t="s">
        <v>86</v>
      </c>
      <c r="E29" t="s">
        <v>88</v>
      </c>
      <c r="H29" s="27">
        <v>51190.51</v>
      </c>
    </row>
    <row r="30" spans="2:8" x14ac:dyDescent="0.4">
      <c r="D30" s="26" t="s">
        <v>87</v>
      </c>
      <c r="E30" t="s">
        <v>88</v>
      </c>
      <c r="H30" s="28">
        <v>51190.51</v>
      </c>
    </row>
    <row r="31" spans="2:8" x14ac:dyDescent="0.4">
      <c r="D31" s="29"/>
      <c r="E31" s="20"/>
      <c r="F31" s="20"/>
      <c r="G31" s="20"/>
      <c r="H31" s="30">
        <f>SUM(H26:H30)</f>
        <v>255952.55000000002</v>
      </c>
    </row>
    <row r="32" spans="2:8" x14ac:dyDescent="0.4">
      <c r="B32" t="s">
        <v>75</v>
      </c>
    </row>
  </sheetData>
  <mergeCells count="3">
    <mergeCell ref="B2:D2"/>
    <mergeCell ref="B3:D3"/>
    <mergeCell ref="C16:H16"/>
  </mergeCells>
  <pageMargins left="0.25" right="0.25" top="0.75" bottom="0.75" header="0.3" footer="0.3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7394-CC90-44F1-AE37-E9C083361066}">
  <dimension ref="D6:L21"/>
  <sheetViews>
    <sheetView topLeftCell="A2" workbookViewId="0">
      <selection activeCell="C5" sqref="C5:I21"/>
    </sheetView>
  </sheetViews>
  <sheetFormatPr defaultRowHeight="14.6" x14ac:dyDescent="0.4"/>
  <cols>
    <col min="6" max="6" width="1.84375" customWidth="1"/>
    <col min="7" max="7" width="9.23046875" bestFit="1" customWidth="1"/>
    <col min="8" max="8" width="1.765625" customWidth="1"/>
    <col min="9" max="9" width="12.3828125" bestFit="1" customWidth="1"/>
    <col min="12" max="12" width="9.84375" bestFit="1" customWidth="1"/>
  </cols>
  <sheetData>
    <row r="6" spans="4:12" x14ac:dyDescent="0.4">
      <c r="D6" s="41" t="s">
        <v>79</v>
      </c>
      <c r="E6" s="42"/>
      <c r="F6" s="42"/>
      <c r="G6" s="42"/>
      <c r="H6" s="42"/>
      <c r="I6" s="43"/>
    </row>
    <row r="7" spans="4:12" x14ac:dyDescent="0.4">
      <c r="D7" s="31"/>
      <c r="E7" s="7" t="s">
        <v>80</v>
      </c>
      <c r="F7" s="6"/>
      <c r="G7" s="7" t="s">
        <v>81</v>
      </c>
      <c r="H7" s="6"/>
      <c r="I7" s="32" t="s">
        <v>82</v>
      </c>
    </row>
    <row r="8" spans="4:12" x14ac:dyDescent="0.4">
      <c r="D8" s="31">
        <v>2022</v>
      </c>
      <c r="E8" s="22">
        <f>36000-G8</f>
        <v>28211.61</v>
      </c>
      <c r="F8" s="22"/>
      <c r="G8" s="22">
        <v>7788.39</v>
      </c>
      <c r="H8" s="22"/>
      <c r="I8" s="27">
        <f>E8+G8</f>
        <v>36000</v>
      </c>
    </row>
    <row r="9" spans="4:12" x14ac:dyDescent="0.4">
      <c r="D9" s="31">
        <v>2023</v>
      </c>
      <c r="E9" s="22">
        <v>29127.9</v>
      </c>
      <c r="F9" s="22"/>
      <c r="G9" s="22">
        <v>6872.1</v>
      </c>
      <c r="H9" s="22"/>
      <c r="I9" s="27">
        <f t="shared" ref="I9:I12" si="0">E9+G9</f>
        <v>36000</v>
      </c>
    </row>
    <row r="10" spans="4:12" x14ac:dyDescent="0.4">
      <c r="D10" s="31">
        <v>2024</v>
      </c>
      <c r="E10" s="22">
        <v>30924.455999999998</v>
      </c>
      <c r="F10" s="22"/>
      <c r="G10" s="22">
        <v>5075.55</v>
      </c>
      <c r="H10" s="22"/>
      <c r="I10" s="27">
        <f t="shared" si="0"/>
        <v>36000.006000000001</v>
      </c>
    </row>
    <row r="11" spans="4:12" x14ac:dyDescent="0.4">
      <c r="D11" s="31">
        <v>2025</v>
      </c>
      <c r="E11" s="22">
        <v>32831.800000000003</v>
      </c>
      <c r="F11" s="22"/>
      <c r="G11" s="22">
        <v>3168.2</v>
      </c>
      <c r="H11" s="22"/>
      <c r="I11" s="27">
        <f t="shared" si="0"/>
        <v>36000</v>
      </c>
    </row>
    <row r="12" spans="4:12" x14ac:dyDescent="0.4">
      <c r="D12" s="31">
        <v>2026</v>
      </c>
      <c r="E12" s="21">
        <f>36000-G12</f>
        <v>34856.800000000003</v>
      </c>
      <c r="F12" s="22"/>
      <c r="G12" s="21">
        <v>1143.2</v>
      </c>
      <c r="H12" s="22"/>
      <c r="I12" s="28">
        <f t="shared" si="0"/>
        <v>36000</v>
      </c>
    </row>
    <row r="13" spans="4:12" x14ac:dyDescent="0.4">
      <c r="D13" s="26"/>
      <c r="E13" s="33">
        <f>SUM(E8:E12)</f>
        <v>155952.56599999999</v>
      </c>
      <c r="F13" s="33"/>
      <c r="G13" s="33">
        <f>SUM(G8:G12)</f>
        <v>24047.440000000002</v>
      </c>
      <c r="H13" s="33"/>
      <c r="I13" s="34">
        <f>SUM(I8:I12)</f>
        <v>180000.00599999999</v>
      </c>
    </row>
    <row r="14" spans="4:12" x14ac:dyDescent="0.4">
      <c r="D14" s="29"/>
      <c r="E14" s="20"/>
      <c r="F14" s="20"/>
      <c r="G14" s="20"/>
      <c r="H14" s="20"/>
      <c r="I14" s="35"/>
      <c r="L14" s="37"/>
    </row>
    <row r="16" spans="4:12" x14ac:dyDescent="0.4">
      <c r="E16" s="23" t="s">
        <v>83</v>
      </c>
      <c r="F16" s="24" t="s">
        <v>88</v>
      </c>
      <c r="G16" s="24"/>
      <c r="H16" s="24"/>
      <c r="I16" s="25">
        <v>51190.51</v>
      </c>
    </row>
    <row r="17" spans="5:9" x14ac:dyDescent="0.4">
      <c r="E17" s="26" t="s">
        <v>84</v>
      </c>
      <c r="F17" t="s">
        <v>88</v>
      </c>
      <c r="I17" s="27">
        <v>51190.51</v>
      </c>
    </row>
    <row r="18" spans="5:9" x14ac:dyDescent="0.4">
      <c r="E18" s="26" t="s">
        <v>85</v>
      </c>
      <c r="F18" t="s">
        <v>88</v>
      </c>
      <c r="I18" s="27">
        <v>51190.51</v>
      </c>
    </row>
    <row r="19" spans="5:9" x14ac:dyDescent="0.4">
      <c r="E19" s="26" t="s">
        <v>86</v>
      </c>
      <c r="F19" t="s">
        <v>88</v>
      </c>
      <c r="I19" s="27">
        <v>51190.51</v>
      </c>
    </row>
    <row r="20" spans="5:9" x14ac:dyDescent="0.4">
      <c r="E20" s="26" t="s">
        <v>87</v>
      </c>
      <c r="F20" t="s">
        <v>88</v>
      </c>
      <c r="I20" s="28">
        <v>51190.51</v>
      </c>
    </row>
    <row r="21" spans="5:9" x14ac:dyDescent="0.4">
      <c r="E21" s="29"/>
      <c r="F21" s="20"/>
      <c r="G21" s="20"/>
      <c r="H21" s="20"/>
      <c r="I21" s="30">
        <f>SUM(I16:I20)</f>
        <v>255952.55000000002</v>
      </c>
    </row>
  </sheetData>
  <mergeCells count="1">
    <mergeCell ref="D6:I6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A7E8-26AE-4FBA-88B1-3FCE32C2EC8C}">
  <dimension ref="A2:E33"/>
  <sheetViews>
    <sheetView zoomScale="130" zoomScaleNormal="130" workbookViewId="0">
      <selection activeCell="B26" sqref="B26"/>
    </sheetView>
  </sheetViews>
  <sheetFormatPr defaultRowHeight="14.6" x14ac:dyDescent="0.4"/>
  <cols>
    <col min="1" max="1" width="2.53515625" customWidth="1"/>
    <col min="2" max="2" width="15.07421875" customWidth="1"/>
    <col min="3" max="3" width="45.61328125" customWidth="1"/>
    <col min="4" max="4" width="13.53515625" customWidth="1"/>
    <col min="5" max="5" width="12.3828125" customWidth="1"/>
  </cols>
  <sheetData>
    <row r="2" spans="1:5" x14ac:dyDescent="0.4">
      <c r="B2" s="39" t="s">
        <v>12</v>
      </c>
      <c r="C2" s="39"/>
      <c r="D2" s="39"/>
      <c r="E2" s="39"/>
    </row>
    <row r="3" spans="1:5" x14ac:dyDescent="0.4">
      <c r="B3" s="7"/>
      <c r="C3" s="1" t="s">
        <v>97</v>
      </c>
      <c r="D3" s="7"/>
      <c r="E3" s="7"/>
    </row>
    <row r="4" spans="1:5" x14ac:dyDescent="0.4">
      <c r="B4" s="40" t="s">
        <v>0</v>
      </c>
      <c r="C4" s="40"/>
      <c r="D4" s="40"/>
      <c r="E4" s="40"/>
    </row>
    <row r="6" spans="1:5" x14ac:dyDescent="0.4">
      <c r="B6" s="1" t="s">
        <v>1</v>
      </c>
      <c r="C6" s="1" t="s">
        <v>2</v>
      </c>
    </row>
    <row r="7" spans="1:5" x14ac:dyDescent="0.4">
      <c r="B7" s="2" t="s">
        <v>4</v>
      </c>
      <c r="C7" s="2" t="s">
        <v>3</v>
      </c>
      <c r="D7" s="2" t="s">
        <v>5</v>
      </c>
      <c r="E7" s="2" t="s">
        <v>6</v>
      </c>
    </row>
    <row r="9" spans="1:5" x14ac:dyDescent="0.4">
      <c r="A9">
        <v>1</v>
      </c>
      <c r="B9" t="s">
        <v>105</v>
      </c>
      <c r="C9" t="s">
        <v>106</v>
      </c>
      <c r="D9" s="3">
        <v>255953</v>
      </c>
      <c r="E9" s="3"/>
    </row>
    <row r="10" spans="1:5" x14ac:dyDescent="0.4">
      <c r="B10" s="4" t="s">
        <v>109</v>
      </c>
      <c r="C10" s="1" t="s">
        <v>110</v>
      </c>
      <c r="D10" s="3"/>
      <c r="E10" s="3">
        <v>155952.57</v>
      </c>
    </row>
    <row r="11" spans="1:5" x14ac:dyDescent="0.4">
      <c r="B11" s="4" t="s">
        <v>8</v>
      </c>
      <c r="C11" s="1" t="s">
        <v>111</v>
      </c>
      <c r="D11" s="3"/>
      <c r="E11" s="3">
        <v>100000</v>
      </c>
    </row>
    <row r="12" spans="1:5" x14ac:dyDescent="0.4">
      <c r="B12" t="s">
        <v>112</v>
      </c>
      <c r="D12" s="3"/>
      <c r="E12" s="3"/>
    </row>
    <row r="13" spans="1:5" x14ac:dyDescent="0.4">
      <c r="B13" t="s">
        <v>113</v>
      </c>
      <c r="D13" s="3"/>
      <c r="E13" s="3"/>
    </row>
    <row r="14" spans="1:5" x14ac:dyDescent="0.4">
      <c r="B14" t="s">
        <v>13</v>
      </c>
      <c r="D14" s="3"/>
      <c r="E14" s="3"/>
    </row>
    <row r="15" spans="1:5" x14ac:dyDescent="0.4">
      <c r="A15" t="s">
        <v>1</v>
      </c>
      <c r="D15" s="3"/>
      <c r="E15" s="3"/>
    </row>
    <row r="16" spans="1:5" x14ac:dyDescent="0.4">
      <c r="A16">
        <v>2</v>
      </c>
      <c r="B16" t="s">
        <v>93</v>
      </c>
      <c r="C16" t="s">
        <v>95</v>
      </c>
      <c r="D16" s="3">
        <f>E18-D17</f>
        <v>28212</v>
      </c>
      <c r="E16" s="3"/>
    </row>
    <row r="17" spans="2:5" x14ac:dyDescent="0.4">
      <c r="B17" t="s">
        <v>94</v>
      </c>
      <c r="C17" t="s">
        <v>96</v>
      </c>
      <c r="D17" s="3">
        <v>7788</v>
      </c>
      <c r="E17" s="3"/>
    </row>
    <row r="18" spans="2:5" x14ac:dyDescent="0.4">
      <c r="B18" s="4" t="s">
        <v>8</v>
      </c>
      <c r="C18" s="1" t="s">
        <v>7</v>
      </c>
      <c r="D18" s="3"/>
      <c r="E18" s="3">
        <v>36000</v>
      </c>
    </row>
    <row r="19" spans="2:5" x14ac:dyDescent="0.4">
      <c r="B19" t="s">
        <v>108</v>
      </c>
      <c r="D19" s="3"/>
      <c r="E19" s="3"/>
    </row>
    <row r="20" spans="2:5" x14ac:dyDescent="0.4">
      <c r="B20" t="s">
        <v>98</v>
      </c>
      <c r="D20" s="3"/>
      <c r="E20" s="3"/>
    </row>
    <row r="21" spans="2:5" x14ac:dyDescent="0.4">
      <c r="D21" s="3"/>
      <c r="E21" s="3"/>
    </row>
    <row r="22" spans="2:5" x14ac:dyDescent="0.4">
      <c r="D22" s="3"/>
      <c r="E22" s="3"/>
    </row>
    <row r="23" spans="2:5" x14ac:dyDescent="0.4">
      <c r="D23" s="3"/>
      <c r="E23" s="3"/>
    </row>
    <row r="24" spans="2:5" x14ac:dyDescent="0.4">
      <c r="B24" t="s">
        <v>10</v>
      </c>
      <c r="D24" s="3"/>
      <c r="E24" s="3"/>
    </row>
    <row r="25" spans="2:5" x14ac:dyDescent="0.4">
      <c r="B25" t="s">
        <v>119</v>
      </c>
      <c r="D25" s="3"/>
      <c r="E25" s="3"/>
    </row>
    <row r="26" spans="2:5" x14ac:dyDescent="0.4">
      <c r="B26" t="s">
        <v>53</v>
      </c>
      <c r="D26" s="3"/>
      <c r="E26" s="3"/>
    </row>
    <row r="27" spans="2:5" x14ac:dyDescent="0.4">
      <c r="B27" t="s">
        <v>49</v>
      </c>
      <c r="D27" s="3"/>
      <c r="E27" s="3"/>
    </row>
    <row r="28" spans="2:5" x14ac:dyDescent="0.4">
      <c r="B28" t="s">
        <v>50</v>
      </c>
      <c r="D28" s="3"/>
      <c r="E28" s="3"/>
    </row>
    <row r="29" spans="2:5" x14ac:dyDescent="0.4">
      <c r="D29" s="3"/>
      <c r="E29" s="3"/>
    </row>
    <row r="30" spans="2:5" x14ac:dyDescent="0.4">
      <c r="B30" s="6" t="s">
        <v>65</v>
      </c>
      <c r="C30" s="6"/>
      <c r="D30" s="3"/>
      <c r="E30" s="3"/>
    </row>
    <row r="31" spans="2:5" x14ac:dyDescent="0.4">
      <c r="D31" s="3"/>
      <c r="E31" s="3"/>
    </row>
    <row r="32" spans="2:5" x14ac:dyDescent="0.4">
      <c r="D32" s="3"/>
      <c r="E32" s="3"/>
    </row>
    <row r="33" spans="4:5" x14ac:dyDescent="0.4">
      <c r="D33" s="3"/>
      <c r="E33" s="3"/>
    </row>
  </sheetData>
  <mergeCells count="2">
    <mergeCell ref="B2:E2"/>
    <mergeCell ref="B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D273-E969-480C-A2BD-6DC3FACED16B}">
  <dimension ref="A2:E27"/>
  <sheetViews>
    <sheetView zoomScale="130" zoomScaleNormal="130" workbookViewId="0">
      <selection activeCell="J26" sqref="J26"/>
    </sheetView>
  </sheetViews>
  <sheetFormatPr defaultRowHeight="14.6" x14ac:dyDescent="0.4"/>
  <cols>
    <col min="1" max="1" width="3.3828125" customWidth="1"/>
    <col min="2" max="2" width="16.07421875" customWidth="1"/>
    <col min="3" max="3" width="40.53515625" customWidth="1"/>
    <col min="4" max="4" width="12.3828125" customWidth="1"/>
    <col min="5" max="5" width="12.84375" customWidth="1"/>
  </cols>
  <sheetData>
    <row r="2" spans="1:5" x14ac:dyDescent="0.4">
      <c r="B2" s="39" t="s">
        <v>117</v>
      </c>
      <c r="C2" s="39"/>
      <c r="D2" s="39"/>
      <c r="E2" s="39"/>
    </row>
    <row r="3" spans="1:5" x14ac:dyDescent="0.4">
      <c r="B3" s="40" t="s">
        <v>97</v>
      </c>
      <c r="C3" s="40"/>
      <c r="D3" s="40"/>
      <c r="E3" s="40"/>
    </row>
    <row r="4" spans="1:5" x14ac:dyDescent="0.4">
      <c r="B4" s="40" t="s">
        <v>0</v>
      </c>
      <c r="C4" s="40"/>
      <c r="D4" s="40"/>
      <c r="E4" s="40"/>
    </row>
    <row r="6" spans="1:5" x14ac:dyDescent="0.4">
      <c r="B6" s="1" t="s">
        <v>1</v>
      </c>
      <c r="C6" s="1" t="s">
        <v>2</v>
      </c>
    </row>
    <row r="7" spans="1:5" x14ac:dyDescent="0.4">
      <c r="B7" s="2" t="s">
        <v>4</v>
      </c>
      <c r="C7" s="2" t="s">
        <v>3</v>
      </c>
      <c r="D7" s="2" t="s">
        <v>5</v>
      </c>
      <c r="E7" s="2" t="s">
        <v>6</v>
      </c>
    </row>
    <row r="9" spans="1:5" x14ac:dyDescent="0.4">
      <c r="A9">
        <v>1</v>
      </c>
      <c r="B9" s="5">
        <v>13934</v>
      </c>
      <c r="C9" t="s">
        <v>99</v>
      </c>
      <c r="D9" s="3">
        <v>255953</v>
      </c>
      <c r="E9" s="3"/>
    </row>
    <row r="10" spans="1:5" x14ac:dyDescent="0.4">
      <c r="B10" s="4" t="s">
        <v>8</v>
      </c>
      <c r="C10" s="1" t="s">
        <v>7</v>
      </c>
      <c r="E10" s="38">
        <v>100000</v>
      </c>
    </row>
    <row r="11" spans="1:5" x14ac:dyDescent="0.4">
      <c r="B11" s="4">
        <v>27502</v>
      </c>
      <c r="C11" s="1" t="s">
        <v>100</v>
      </c>
      <c r="D11" s="3"/>
      <c r="E11" s="3">
        <v>155953</v>
      </c>
    </row>
    <row r="12" spans="1:5" x14ac:dyDescent="0.4">
      <c r="B12" t="s">
        <v>114</v>
      </c>
      <c r="D12" s="3"/>
      <c r="E12" s="3"/>
    </row>
    <row r="13" spans="1:5" x14ac:dyDescent="0.4">
      <c r="A13" t="s">
        <v>1</v>
      </c>
      <c r="B13" t="s">
        <v>115</v>
      </c>
      <c r="D13" s="3"/>
      <c r="E13" s="3"/>
    </row>
    <row r="14" spans="1:5" x14ac:dyDescent="0.4">
      <c r="D14" s="3"/>
      <c r="E14" s="3"/>
    </row>
    <row r="15" spans="1:5" x14ac:dyDescent="0.4">
      <c r="A15">
        <v>2</v>
      </c>
      <c r="B15" s="5">
        <v>27502</v>
      </c>
      <c r="C15" t="s">
        <v>100</v>
      </c>
      <c r="D15" s="3">
        <f>E17-D16</f>
        <v>28212</v>
      </c>
      <c r="E15" s="3"/>
    </row>
    <row r="16" spans="1:5" x14ac:dyDescent="0.4">
      <c r="B16" s="5" t="s">
        <v>101</v>
      </c>
      <c r="C16" t="s">
        <v>102</v>
      </c>
      <c r="D16" s="3">
        <v>7788</v>
      </c>
      <c r="E16" s="3"/>
    </row>
    <row r="17" spans="1:5" x14ac:dyDescent="0.4">
      <c r="B17" s="4" t="s">
        <v>8</v>
      </c>
      <c r="C17" s="1" t="s">
        <v>7</v>
      </c>
      <c r="D17" s="3" t="s">
        <v>1</v>
      </c>
      <c r="E17" s="3">
        <v>36000</v>
      </c>
    </row>
    <row r="18" spans="1:5" x14ac:dyDescent="0.4">
      <c r="B18" t="s">
        <v>116</v>
      </c>
      <c r="D18" s="3"/>
      <c r="E18" s="3"/>
    </row>
    <row r="19" spans="1:5" x14ac:dyDescent="0.4">
      <c r="D19" s="3"/>
      <c r="E19" s="3"/>
    </row>
    <row r="20" spans="1:5" x14ac:dyDescent="0.4">
      <c r="A20">
        <v>3</v>
      </c>
      <c r="B20" t="s">
        <v>103</v>
      </c>
      <c r="C20" t="s">
        <v>9</v>
      </c>
      <c r="D20" s="3">
        <f>Sheet1!I16</f>
        <v>51190.51</v>
      </c>
      <c r="E20" s="3"/>
    </row>
    <row r="21" spans="1:5" x14ac:dyDescent="0.4">
      <c r="B21" s="4">
        <v>13935</v>
      </c>
      <c r="C21" s="4" t="s">
        <v>104</v>
      </c>
      <c r="D21" s="3" t="s">
        <v>1</v>
      </c>
      <c r="E21" s="3">
        <v>51191</v>
      </c>
    </row>
    <row r="22" spans="1:5" x14ac:dyDescent="0.4">
      <c r="B22" t="s">
        <v>11</v>
      </c>
      <c r="D22" s="3"/>
      <c r="E22" s="3"/>
    </row>
    <row r="23" spans="1:5" x14ac:dyDescent="0.4">
      <c r="D23" s="3"/>
      <c r="E23" s="3"/>
    </row>
    <row r="24" spans="1:5" x14ac:dyDescent="0.4">
      <c r="B24" t="s">
        <v>51</v>
      </c>
      <c r="D24" s="3"/>
      <c r="E24" s="3"/>
    </row>
    <row r="25" spans="1:5" x14ac:dyDescent="0.4">
      <c r="B25" t="s">
        <v>52</v>
      </c>
      <c r="D25" s="3"/>
      <c r="E25" s="3"/>
    </row>
    <row r="26" spans="1:5" x14ac:dyDescent="0.4">
      <c r="D26" s="3"/>
      <c r="E26" s="3"/>
    </row>
    <row r="27" spans="1:5" x14ac:dyDescent="0.4">
      <c r="B27" s="6" t="s">
        <v>65</v>
      </c>
      <c r="C27" s="6"/>
      <c r="D27" s="3"/>
    </row>
  </sheetData>
  <mergeCells count="3">
    <mergeCell ref="B4:E4"/>
    <mergeCell ref="B2:E2"/>
    <mergeCell ref="B3:E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GASB 96 SBITA Example - Leasee</vt:lpstr>
      <vt:lpstr>SBITA Contract (Example)</vt:lpstr>
      <vt:lpstr>Sheet1</vt:lpstr>
      <vt:lpstr>Govt Fund JEs</vt:lpstr>
      <vt:lpstr>Proprietary Fund Type JEs</vt:lpstr>
      <vt:lpstr>'GASB 96 SBITA Example - Leasee'!Print_Area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Sutton, John</dc:creator>
  <cp:lastModifiedBy>Marks, Brandon</cp:lastModifiedBy>
  <cp:lastPrinted>2022-07-08T20:01:08Z</cp:lastPrinted>
  <dcterms:created xsi:type="dcterms:W3CDTF">2021-11-22T20:45:24Z</dcterms:created>
  <dcterms:modified xsi:type="dcterms:W3CDTF">2026-06-23T15:31:37Z</dcterms:modified>
</cp:coreProperties>
</file>